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695" windowHeight="11670"/>
  </bookViews>
  <sheets>
    <sheet name="Sheet1" sheetId="1" r:id="rId1"/>
    <sheet name="Sheet2" sheetId="2" r:id="rId2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C7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市级红会数据包含子计划数据和一起捐数据</t>
        </r>
      </text>
    </comment>
  </commentList>
</comments>
</file>

<file path=xl/sharedStrings.xml><?xml version="1.0" encoding="utf-8"?>
<sst xmlns="http://schemas.openxmlformats.org/spreadsheetml/2006/main" count="73" uniqueCount="38">
  <si>
    <t>2022年“5·8人道公益日”筹款数据核对表</t>
  </si>
  <si>
    <t>填写单位：焦作市红十字会</t>
  </si>
  <si>
    <t>日期：  年    月    日</t>
  </si>
  <si>
    <t>单位：元</t>
  </si>
  <si>
    <t>序号</t>
  </si>
  <si>
    <t>发起单位（市本级、县、区红十字会及其他发起单位）</t>
  </si>
  <si>
    <t>“河南省救在身边”专场</t>
  </si>
  <si>
    <t>“河南省人道救助计划”专场</t>
  </si>
  <si>
    <t>公众筹款</t>
  </si>
  <si>
    <t>配捐</t>
  </si>
  <si>
    <t>线下捐赠</t>
  </si>
  <si>
    <t>合计</t>
  </si>
  <si>
    <t>温县红十字会</t>
  </si>
  <si>
    <t>市红十字会</t>
  </si>
  <si>
    <t>修武红十字会</t>
  </si>
  <si>
    <t>市红十字会（发起的一起捐数据）</t>
  </si>
  <si>
    <t>市红十字会（子计划数据）</t>
  </si>
  <si>
    <t>武陟红十字会</t>
  </si>
  <si>
    <t>解放区红十字会</t>
  </si>
  <si>
    <t>市妇幼保健院</t>
  </si>
  <si>
    <t>山阳区红十字会</t>
  </si>
  <si>
    <t>示范区红十字会</t>
  </si>
  <si>
    <t>焦作卫生医药学校</t>
  </si>
  <si>
    <t>沁阳市红十字会</t>
  </si>
  <si>
    <t>焦作市中医院</t>
  </si>
  <si>
    <t>焦作市第五人民医院</t>
  </si>
  <si>
    <t>马村区红十字会</t>
  </si>
  <si>
    <t>焦作市第三人民医院</t>
  </si>
  <si>
    <t>焦作市五官医院</t>
  </si>
  <si>
    <t>中站区红十字会</t>
  </si>
  <si>
    <t>焦作尖锋医院</t>
  </si>
  <si>
    <t>修武县五里源卫生院</t>
  </si>
  <si>
    <t>候胜利</t>
  </si>
  <si>
    <t>修武县云台山镇卫生院</t>
  </si>
  <si>
    <t>焦煤中央医院红十字会</t>
  </si>
  <si>
    <t>温县番田镇卫生院</t>
  </si>
  <si>
    <t>备注：请各单位根据参与专场情况认真填写，所有单位加起来合计金额需等于全市“58”活动总计金额。</t>
  </si>
  <si>
    <t>市级红十字会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</si>
</sst>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15" borderId="10" applyNumberFormat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21" fillId="16" borderId="11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3" borderId="1" xfId="0" applyFont="1" applyFill="1" applyBorder="1">
      <alignment vertical="center"/>
    </xf>
    <xf numFmtId="0" fontId="0" fillId="3" borderId="1" xfId="0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6" fillId="4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>
      <alignment vertical="center"/>
    </xf>
    <xf numFmtId="0" fontId="0" fillId="5" borderId="1" xfId="0" applyFill="1" applyBorder="1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2"/>
  <sheetViews>
    <sheetView tabSelected="1" topLeftCell="A2" workbookViewId="0">
      <selection activeCell="E8" sqref="E8"/>
    </sheetView>
  </sheetViews>
  <sheetFormatPr defaultColWidth="9" defaultRowHeight="13.5"/>
  <cols>
    <col min="2" max="2" width="32.5" customWidth="1"/>
    <col min="3" max="6" width="14.625" customWidth="1"/>
    <col min="7" max="7" width="30.5" customWidth="1"/>
    <col min="8" max="11" width="14.625" customWidth="1"/>
  </cols>
  <sheetData>
    <row r="1" ht="37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7" customHeight="1" spans="1:11">
      <c r="A2" s="4" t="s">
        <v>1</v>
      </c>
      <c r="B2" s="3"/>
      <c r="C2" s="3"/>
      <c r="D2" s="3"/>
      <c r="E2" s="4" t="s">
        <v>2</v>
      </c>
      <c r="F2" s="3"/>
      <c r="G2" s="3"/>
      <c r="H2" s="3"/>
      <c r="I2" s="3"/>
      <c r="J2" s="3"/>
      <c r="K2" s="18" t="s">
        <v>3</v>
      </c>
    </row>
    <row r="3" ht="31" customHeight="1" spans="1:11">
      <c r="A3" s="5" t="s">
        <v>4</v>
      </c>
      <c r="B3" s="6" t="s">
        <v>5</v>
      </c>
      <c r="C3" s="5" t="s">
        <v>6</v>
      </c>
      <c r="D3" s="5"/>
      <c r="E3" s="5"/>
      <c r="F3" s="5"/>
      <c r="G3" s="7" t="s">
        <v>5</v>
      </c>
      <c r="H3" s="5" t="s">
        <v>7</v>
      </c>
      <c r="I3" s="5"/>
      <c r="J3" s="5"/>
      <c r="K3" s="5"/>
    </row>
    <row r="4" ht="33" customHeight="1" spans="1:11">
      <c r="A4" s="5"/>
      <c r="B4" s="6"/>
      <c r="C4" s="8" t="s">
        <v>8</v>
      </c>
      <c r="D4" s="8" t="s">
        <v>9</v>
      </c>
      <c r="E4" s="8" t="s">
        <v>10</v>
      </c>
      <c r="F4" s="8" t="s">
        <v>11</v>
      </c>
      <c r="G4" s="9"/>
      <c r="H4" s="8" t="s">
        <v>8</v>
      </c>
      <c r="I4" s="8" t="s">
        <v>9</v>
      </c>
      <c r="J4" s="8" t="s">
        <v>10</v>
      </c>
      <c r="K4" s="8" t="s">
        <v>11</v>
      </c>
    </row>
    <row r="5" s="1" customFormat="1" ht="21" customHeight="1" spans="1:11">
      <c r="A5" s="10">
        <v>1</v>
      </c>
      <c r="B5" s="20" t="s">
        <v>12</v>
      </c>
      <c r="C5" s="21">
        <v>38465.87</v>
      </c>
      <c r="D5" s="11">
        <v>7455.07</v>
      </c>
      <c r="E5" s="11"/>
      <c r="F5" s="11">
        <f t="shared" ref="F5:F12" si="0">C5+D5+E5</f>
        <v>45920.94</v>
      </c>
      <c r="G5" s="10" t="s">
        <v>13</v>
      </c>
      <c r="H5" s="11">
        <v>0</v>
      </c>
      <c r="I5" s="11">
        <v>0</v>
      </c>
      <c r="J5" s="11">
        <v>10</v>
      </c>
      <c r="K5" s="11">
        <f>H5+I5+J5</f>
        <v>10</v>
      </c>
    </row>
    <row r="6" s="1" customFormat="1" ht="21" customHeight="1" spans="1:11">
      <c r="A6" s="10">
        <v>2</v>
      </c>
      <c r="B6" s="20" t="s">
        <v>14</v>
      </c>
      <c r="C6" s="11">
        <v>10852.61</v>
      </c>
      <c r="D6" s="11">
        <v>1250.99</v>
      </c>
      <c r="E6" s="11"/>
      <c r="F6" s="11">
        <f t="shared" si="0"/>
        <v>12103.6</v>
      </c>
      <c r="G6" s="11"/>
      <c r="H6" s="11"/>
      <c r="I6" s="11"/>
      <c r="J6" s="11"/>
      <c r="K6" s="11">
        <f>H6+I6+J6</f>
        <v>0</v>
      </c>
    </row>
    <row r="7" s="1" customFormat="1" ht="21" customHeight="1" spans="1:11">
      <c r="A7" s="10">
        <v>3</v>
      </c>
      <c r="B7" s="22" t="s">
        <v>15</v>
      </c>
      <c r="C7" s="23">
        <f>8058.88+1+897.14+10</f>
        <v>8967.02</v>
      </c>
      <c r="D7" s="20">
        <f>1.91+32.53</f>
        <v>34.44</v>
      </c>
      <c r="E7" s="11">
        <v>20000</v>
      </c>
      <c r="F7" s="11">
        <f t="shared" si="0"/>
        <v>29001.46</v>
      </c>
      <c r="G7" s="11"/>
      <c r="H7" s="11"/>
      <c r="I7" s="11"/>
      <c r="J7" s="11"/>
      <c r="K7" s="11">
        <f t="shared" ref="K7:K20" si="1">H7+I7+J7</f>
        <v>0</v>
      </c>
    </row>
    <row r="8" s="1" customFormat="1" ht="21" customHeight="1" spans="1:11">
      <c r="A8" s="10">
        <v>4</v>
      </c>
      <c r="B8" s="22" t="s">
        <v>16</v>
      </c>
      <c r="C8" s="23">
        <v>1174</v>
      </c>
      <c r="D8" s="20">
        <v>178.95</v>
      </c>
      <c r="E8" s="11"/>
      <c r="F8" s="11">
        <f t="shared" si="0"/>
        <v>1352.95</v>
      </c>
      <c r="G8" s="11"/>
      <c r="H8" s="11"/>
      <c r="I8" s="11"/>
      <c r="J8" s="11"/>
      <c r="K8" s="11">
        <f t="shared" si="1"/>
        <v>0</v>
      </c>
    </row>
    <row r="9" s="1" customFormat="1" ht="21" customHeight="1" spans="1:11">
      <c r="A9" s="10">
        <v>5</v>
      </c>
      <c r="B9" s="20" t="s">
        <v>17</v>
      </c>
      <c r="C9" s="21">
        <f>8099.81+2+1</f>
        <v>8102.81</v>
      </c>
      <c r="D9" s="11">
        <v>1397.11</v>
      </c>
      <c r="E9" s="11"/>
      <c r="F9" s="11">
        <f t="shared" si="0"/>
        <v>9499.92</v>
      </c>
      <c r="G9" s="11"/>
      <c r="H9" s="11"/>
      <c r="I9" s="11"/>
      <c r="J9" s="11"/>
      <c r="K9" s="11">
        <f t="shared" si="1"/>
        <v>0</v>
      </c>
    </row>
    <row r="10" s="1" customFormat="1" ht="21" customHeight="1" spans="1:11">
      <c r="A10" s="10">
        <v>6</v>
      </c>
      <c r="B10" s="20" t="s">
        <v>18</v>
      </c>
      <c r="C10" s="21">
        <v>6474.13</v>
      </c>
      <c r="D10" s="11">
        <v>766.38</v>
      </c>
      <c r="E10" s="11"/>
      <c r="F10" s="11">
        <f t="shared" si="0"/>
        <v>7240.51</v>
      </c>
      <c r="G10" s="11"/>
      <c r="H10" s="11"/>
      <c r="I10" s="11"/>
      <c r="J10" s="11"/>
      <c r="K10" s="11">
        <f t="shared" si="1"/>
        <v>0</v>
      </c>
    </row>
    <row r="11" s="1" customFormat="1" ht="21" customHeight="1" spans="1:11">
      <c r="A11" s="10">
        <v>7</v>
      </c>
      <c r="B11" s="20" t="s">
        <v>19</v>
      </c>
      <c r="C11" s="11">
        <v>3185.64</v>
      </c>
      <c r="D11" s="21">
        <v>495.1</v>
      </c>
      <c r="E11" s="11"/>
      <c r="F11" s="11">
        <f t="shared" si="0"/>
        <v>3680.74</v>
      </c>
      <c r="G11" s="11"/>
      <c r="H11" s="11"/>
      <c r="I11" s="11"/>
      <c r="J11" s="11"/>
      <c r="K11" s="11">
        <f t="shared" si="1"/>
        <v>0</v>
      </c>
    </row>
    <row r="12" s="1" customFormat="1" ht="21" customHeight="1" spans="1:11">
      <c r="A12" s="10">
        <v>8</v>
      </c>
      <c r="B12" s="20" t="s">
        <v>20</v>
      </c>
      <c r="C12" s="11">
        <v>3156.18</v>
      </c>
      <c r="D12" s="21">
        <v>589.24</v>
      </c>
      <c r="E12" s="11"/>
      <c r="F12" s="11">
        <f t="shared" si="0"/>
        <v>3745.42</v>
      </c>
      <c r="G12" s="11"/>
      <c r="H12" s="11"/>
      <c r="I12" s="11"/>
      <c r="J12" s="11"/>
      <c r="K12" s="11">
        <f t="shared" si="1"/>
        <v>0</v>
      </c>
    </row>
    <row r="13" s="1" customFormat="1" ht="21" customHeight="1" spans="1:11">
      <c r="A13" s="10">
        <v>9</v>
      </c>
      <c r="B13" s="20" t="s">
        <v>21</v>
      </c>
      <c r="C13" s="11">
        <v>1743.77</v>
      </c>
      <c r="D13" s="11">
        <v>297.12</v>
      </c>
      <c r="E13" s="11"/>
      <c r="F13" s="11">
        <f t="shared" ref="F9:F25" si="2">C13+D13+E13</f>
        <v>2040.89</v>
      </c>
      <c r="G13" s="11"/>
      <c r="H13" s="11"/>
      <c r="I13" s="11"/>
      <c r="J13" s="11"/>
      <c r="K13" s="11">
        <f t="shared" si="1"/>
        <v>0</v>
      </c>
    </row>
    <row r="14" s="1" customFormat="1" ht="21" customHeight="1" spans="1:11">
      <c r="A14" s="10">
        <v>10</v>
      </c>
      <c r="B14" s="20" t="s">
        <v>22</v>
      </c>
      <c r="C14" s="11">
        <v>1634.9</v>
      </c>
      <c r="D14" s="11">
        <v>110.65</v>
      </c>
      <c r="E14" s="11"/>
      <c r="F14" s="11">
        <f t="shared" si="2"/>
        <v>1745.55</v>
      </c>
      <c r="G14" s="11"/>
      <c r="H14" s="11"/>
      <c r="I14" s="11"/>
      <c r="J14" s="11"/>
      <c r="K14" s="11">
        <f t="shared" si="1"/>
        <v>0</v>
      </c>
    </row>
    <row r="15" s="1" customFormat="1" ht="21" customHeight="1" spans="1:11">
      <c r="A15" s="10">
        <v>11</v>
      </c>
      <c r="B15" s="20" t="s">
        <v>23</v>
      </c>
      <c r="C15" s="21">
        <v>1344.9</v>
      </c>
      <c r="D15" s="11">
        <v>168.76</v>
      </c>
      <c r="E15" s="11"/>
      <c r="F15" s="11">
        <f t="shared" si="2"/>
        <v>1513.66</v>
      </c>
      <c r="G15" s="11"/>
      <c r="H15" s="11"/>
      <c r="I15" s="11"/>
      <c r="J15" s="11"/>
      <c r="K15" s="11">
        <f t="shared" si="1"/>
        <v>0</v>
      </c>
    </row>
    <row r="16" s="1" customFormat="1" ht="21" customHeight="1" spans="1:11">
      <c r="A16" s="10">
        <v>12</v>
      </c>
      <c r="B16" s="20" t="s">
        <v>24</v>
      </c>
      <c r="C16" s="24">
        <v>968.1</v>
      </c>
      <c r="D16" s="11">
        <v>0</v>
      </c>
      <c r="E16" s="11"/>
      <c r="F16" s="11">
        <f t="shared" si="2"/>
        <v>968.1</v>
      </c>
      <c r="G16" s="11"/>
      <c r="H16" s="11"/>
      <c r="I16" s="11"/>
      <c r="J16" s="11"/>
      <c r="K16" s="11">
        <f t="shared" si="1"/>
        <v>0</v>
      </c>
    </row>
    <row r="17" s="1" customFormat="1" ht="21" customHeight="1" spans="1:11">
      <c r="A17" s="10">
        <v>13</v>
      </c>
      <c r="B17" s="20" t="s">
        <v>25</v>
      </c>
      <c r="C17" s="11">
        <v>801.66</v>
      </c>
      <c r="D17" s="11">
        <v>139.9</v>
      </c>
      <c r="E17" s="11"/>
      <c r="F17" s="11">
        <f t="shared" si="2"/>
        <v>941.56</v>
      </c>
      <c r="G17" s="11"/>
      <c r="H17" s="11"/>
      <c r="I17" s="11"/>
      <c r="J17" s="11"/>
      <c r="K17" s="11">
        <f t="shared" si="1"/>
        <v>0</v>
      </c>
    </row>
    <row r="18" s="1" customFormat="1" ht="21" customHeight="1" spans="1:11">
      <c r="A18" s="10">
        <v>14</v>
      </c>
      <c r="B18" s="20" t="s">
        <v>26</v>
      </c>
      <c r="C18" s="11">
        <v>760.9</v>
      </c>
      <c r="D18" s="11">
        <v>98.29</v>
      </c>
      <c r="E18" s="11"/>
      <c r="F18" s="11">
        <f t="shared" si="2"/>
        <v>859.19</v>
      </c>
      <c r="G18" s="11"/>
      <c r="H18" s="11"/>
      <c r="I18" s="11"/>
      <c r="J18" s="11"/>
      <c r="K18" s="11">
        <f t="shared" si="1"/>
        <v>0</v>
      </c>
    </row>
    <row r="19" s="1" customFormat="1" ht="21" customHeight="1" spans="1:11">
      <c r="A19" s="10">
        <v>15</v>
      </c>
      <c r="B19" s="20" t="s">
        <v>27</v>
      </c>
      <c r="C19" s="21">
        <v>587</v>
      </c>
      <c r="D19" s="11">
        <v>108.54</v>
      </c>
      <c r="E19" s="11"/>
      <c r="F19" s="11">
        <f t="shared" si="2"/>
        <v>695.54</v>
      </c>
      <c r="G19" s="11"/>
      <c r="H19" s="11"/>
      <c r="I19" s="11"/>
      <c r="J19" s="11"/>
      <c r="K19" s="11">
        <f t="shared" si="1"/>
        <v>0</v>
      </c>
    </row>
    <row r="20" s="1" customFormat="1" ht="21" customHeight="1" spans="1:11">
      <c r="A20" s="10">
        <v>16</v>
      </c>
      <c r="B20" s="20" t="s">
        <v>28</v>
      </c>
      <c r="C20" s="11">
        <v>305.8</v>
      </c>
      <c r="D20" s="21">
        <v>7.54</v>
      </c>
      <c r="E20" s="11"/>
      <c r="F20" s="11">
        <f t="shared" si="2"/>
        <v>313.34</v>
      </c>
      <c r="G20" s="11"/>
      <c r="H20" s="11"/>
      <c r="I20" s="11"/>
      <c r="J20" s="11"/>
      <c r="K20" s="11">
        <f t="shared" si="1"/>
        <v>0</v>
      </c>
    </row>
    <row r="21" s="1" customFormat="1" ht="21" customHeight="1" spans="1:11">
      <c r="A21" s="10">
        <v>17</v>
      </c>
      <c r="B21" s="20" t="s">
        <v>29</v>
      </c>
      <c r="C21" s="11">
        <v>286.33</v>
      </c>
      <c r="D21" s="11">
        <v>54.88</v>
      </c>
      <c r="E21" s="11"/>
      <c r="F21" s="11">
        <f t="shared" si="2"/>
        <v>341.21</v>
      </c>
      <c r="G21" s="11"/>
      <c r="H21" s="11"/>
      <c r="I21" s="11"/>
      <c r="J21" s="11"/>
      <c r="K21" s="11">
        <f t="shared" ref="K21:K27" si="3">H21+I21+J21</f>
        <v>0</v>
      </c>
    </row>
    <row r="22" s="1" customFormat="1" ht="21" customHeight="1" spans="1:11">
      <c r="A22" s="10">
        <v>18</v>
      </c>
      <c r="B22" s="20" t="s">
        <v>30</v>
      </c>
      <c r="C22" s="11">
        <v>213</v>
      </c>
      <c r="D22" s="11">
        <v>75.03</v>
      </c>
      <c r="E22" s="11"/>
      <c r="F22" s="11">
        <f t="shared" ref="F22:F27" si="4">C22+D22+E22</f>
        <v>288.03</v>
      </c>
      <c r="G22" s="11"/>
      <c r="H22" s="11"/>
      <c r="I22" s="11"/>
      <c r="J22" s="11"/>
      <c r="K22" s="11">
        <f t="shared" si="3"/>
        <v>0</v>
      </c>
    </row>
    <row r="23" s="19" customFormat="1" ht="21" customHeight="1" spans="1:11">
      <c r="A23" s="10">
        <v>19</v>
      </c>
      <c r="B23" s="23" t="s">
        <v>31</v>
      </c>
      <c r="C23" s="25">
        <v>210</v>
      </c>
      <c r="D23" s="25">
        <v>0</v>
      </c>
      <c r="E23" s="25"/>
      <c r="F23" s="11">
        <f t="shared" si="4"/>
        <v>210</v>
      </c>
      <c r="G23" s="25"/>
      <c r="H23" s="25"/>
      <c r="I23" s="25"/>
      <c r="J23" s="25"/>
      <c r="K23" s="11">
        <f t="shared" si="3"/>
        <v>0</v>
      </c>
    </row>
    <row r="24" s="1" customFormat="1" ht="21" customHeight="1" spans="1:11">
      <c r="A24" s="10">
        <v>20</v>
      </c>
      <c r="B24" s="20" t="s">
        <v>32</v>
      </c>
      <c r="C24" s="11">
        <v>20</v>
      </c>
      <c r="D24" s="11">
        <v>0</v>
      </c>
      <c r="E24" s="11"/>
      <c r="F24" s="11">
        <f t="shared" si="4"/>
        <v>20</v>
      </c>
      <c r="G24" s="11"/>
      <c r="H24" s="11"/>
      <c r="I24" s="11"/>
      <c r="J24" s="11"/>
      <c r="K24" s="11">
        <f t="shared" si="3"/>
        <v>0</v>
      </c>
    </row>
    <row r="25" s="1" customFormat="1" ht="21" customHeight="1" spans="1:11">
      <c r="A25" s="10">
        <v>21</v>
      </c>
      <c r="B25" s="20" t="s">
        <v>33</v>
      </c>
      <c r="C25" s="26">
        <v>110</v>
      </c>
      <c r="D25" s="11">
        <v>11.54</v>
      </c>
      <c r="E25" s="11"/>
      <c r="F25" s="11">
        <f t="shared" si="4"/>
        <v>121.54</v>
      </c>
      <c r="G25" s="11"/>
      <c r="H25" s="11"/>
      <c r="I25" s="11"/>
      <c r="J25" s="11"/>
      <c r="K25" s="11">
        <f t="shared" si="3"/>
        <v>0</v>
      </c>
    </row>
    <row r="26" s="1" customFormat="1" ht="21" customHeight="1" spans="1:11">
      <c r="A26" s="10">
        <v>22</v>
      </c>
      <c r="B26" s="20" t="s">
        <v>34</v>
      </c>
      <c r="C26" s="21">
        <v>160.1</v>
      </c>
      <c r="D26" s="11">
        <v>47.47</v>
      </c>
      <c r="E26" s="11"/>
      <c r="F26" s="11">
        <f t="shared" si="4"/>
        <v>207.57</v>
      </c>
      <c r="G26" s="11"/>
      <c r="H26" s="11"/>
      <c r="I26" s="11"/>
      <c r="J26" s="11"/>
      <c r="K26" s="11">
        <f t="shared" si="3"/>
        <v>0</v>
      </c>
    </row>
    <row r="27" s="1" customFormat="1" ht="21" customHeight="1" spans="1:11">
      <c r="A27" s="10">
        <v>23</v>
      </c>
      <c r="B27" s="20" t="s">
        <v>35</v>
      </c>
      <c r="C27" s="21">
        <v>610</v>
      </c>
      <c r="D27" s="11">
        <v>62.05</v>
      </c>
      <c r="E27" s="11"/>
      <c r="F27" s="11">
        <f t="shared" si="4"/>
        <v>672.05</v>
      </c>
      <c r="G27" s="11"/>
      <c r="H27" s="11"/>
      <c r="I27" s="11"/>
      <c r="J27" s="11"/>
      <c r="K27" s="11">
        <f t="shared" si="3"/>
        <v>0</v>
      </c>
    </row>
    <row r="28" s="2" customFormat="1" ht="27" customHeight="1" spans="1:11">
      <c r="A28" s="14" t="s">
        <v>11</v>
      </c>
      <c r="B28" s="15"/>
      <c r="C28" s="16">
        <f>SUM(C5:C27)</f>
        <v>90134.72</v>
      </c>
      <c r="D28" s="16">
        <f>SUM(D5:D27)</f>
        <v>13349.05</v>
      </c>
      <c r="E28" s="16">
        <f>SUM(E5:E27)</f>
        <v>20000</v>
      </c>
      <c r="F28" s="16">
        <f>SUM(F5:F27)</f>
        <v>123483.77</v>
      </c>
      <c r="G28" s="16"/>
      <c r="H28" s="16">
        <f>SUM(H5:H27)</f>
        <v>0</v>
      </c>
      <c r="I28" s="16">
        <f>SUM(I5:I27)</f>
        <v>0</v>
      </c>
      <c r="J28" s="16">
        <f>SUM(J5:J27)</f>
        <v>10</v>
      </c>
      <c r="K28" s="16">
        <f>SUM(K5:K27)</f>
        <v>10</v>
      </c>
    </row>
    <row r="29" ht="27" customHeight="1" spans="1:1">
      <c r="A29" s="17" t="s">
        <v>36</v>
      </c>
    </row>
    <row r="30" ht="20" customHeight="1"/>
    <row r="31" ht="20" customHeight="1"/>
    <row r="32" ht="20" customHeight="1"/>
    <row r="33" ht="20" customHeight="1"/>
    <row r="34" ht="20" customHeight="1"/>
    <row r="35" ht="20" customHeight="1"/>
    <row r="36" ht="20" customHeight="1"/>
    <row r="37" ht="20" customHeight="1"/>
    <row r="38" ht="20" customHeight="1"/>
    <row r="39" ht="20" customHeight="1"/>
    <row r="40" ht="20" customHeight="1"/>
    <row r="41" ht="20" customHeight="1"/>
    <row r="42" ht="20" customHeight="1"/>
  </sheetData>
  <mergeCells count="7">
    <mergeCell ref="A1:K1"/>
    <mergeCell ref="C3:F3"/>
    <mergeCell ref="H3:K3"/>
    <mergeCell ref="A28:B28"/>
    <mergeCell ref="A3:A4"/>
    <mergeCell ref="B3:B4"/>
    <mergeCell ref="G3:G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selection activeCell="B5" sqref="B5"/>
    </sheetView>
  </sheetViews>
  <sheetFormatPr defaultColWidth="9" defaultRowHeight="13.5"/>
  <cols>
    <col min="2" max="2" width="32.5" customWidth="1"/>
    <col min="3" max="6" width="14.625" customWidth="1"/>
    <col min="7" max="7" width="30.5" customWidth="1"/>
    <col min="8" max="11" width="14.625" customWidth="1"/>
  </cols>
  <sheetData>
    <row r="1" ht="37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37" customHeight="1" spans="1:11">
      <c r="A2" s="4" t="s">
        <v>1</v>
      </c>
      <c r="B2" s="3"/>
      <c r="C2" s="3"/>
      <c r="D2" s="3"/>
      <c r="E2" s="4" t="s">
        <v>2</v>
      </c>
      <c r="F2" s="3"/>
      <c r="G2" s="3"/>
      <c r="H2" s="3"/>
      <c r="I2" s="3"/>
      <c r="J2" s="3"/>
      <c r="K2" s="18" t="s">
        <v>3</v>
      </c>
    </row>
    <row r="3" ht="31" customHeight="1" spans="1:11">
      <c r="A3" s="5" t="s">
        <v>4</v>
      </c>
      <c r="B3" s="6" t="s">
        <v>5</v>
      </c>
      <c r="C3" s="5" t="s">
        <v>6</v>
      </c>
      <c r="D3" s="5"/>
      <c r="E3" s="5"/>
      <c r="F3" s="5"/>
      <c r="G3" s="7" t="s">
        <v>5</v>
      </c>
      <c r="H3" s="5" t="s">
        <v>7</v>
      </c>
      <c r="I3" s="5"/>
      <c r="J3" s="5"/>
      <c r="K3" s="5"/>
    </row>
    <row r="4" ht="33" customHeight="1" spans="1:11">
      <c r="A4" s="5"/>
      <c r="B4" s="6"/>
      <c r="C4" s="8" t="s">
        <v>8</v>
      </c>
      <c r="D4" s="8" t="s">
        <v>9</v>
      </c>
      <c r="E4" s="8" t="s">
        <v>10</v>
      </c>
      <c r="F4" s="8" t="s">
        <v>11</v>
      </c>
      <c r="G4" s="9"/>
      <c r="H4" s="8" t="s">
        <v>8</v>
      </c>
      <c r="I4" s="8" t="s">
        <v>9</v>
      </c>
      <c r="J4" s="8" t="s">
        <v>10</v>
      </c>
      <c r="K4" s="8" t="s">
        <v>11</v>
      </c>
    </row>
    <row r="5" s="1" customFormat="1" ht="21" customHeight="1" spans="1:11">
      <c r="A5" s="10">
        <v>1</v>
      </c>
      <c r="B5" s="11" t="s">
        <v>12</v>
      </c>
      <c r="C5" s="11">
        <f>38465+610</f>
        <v>39075</v>
      </c>
      <c r="D5" s="11">
        <f>62.05+7455.07</f>
        <v>7517.12</v>
      </c>
      <c r="E5" s="11"/>
      <c r="F5" s="11">
        <f t="shared" ref="F5:F14" si="0">C5+D5+E5</f>
        <v>46592.12</v>
      </c>
      <c r="G5" s="10" t="s">
        <v>13</v>
      </c>
      <c r="H5" s="11">
        <v>0</v>
      </c>
      <c r="I5" s="11">
        <v>0</v>
      </c>
      <c r="J5" s="11">
        <v>10</v>
      </c>
      <c r="K5" s="11">
        <f t="shared" ref="K5:K14" si="1">H5+I5+J5</f>
        <v>10</v>
      </c>
    </row>
    <row r="6" s="1" customFormat="1" ht="21" customHeight="1" spans="1:11">
      <c r="A6" s="10">
        <v>2</v>
      </c>
      <c r="B6" s="11" t="s">
        <v>14</v>
      </c>
      <c r="C6" s="11">
        <f>320+10852.61</f>
        <v>11172.61</v>
      </c>
      <c r="D6" s="11">
        <f>11.54+1250.99</f>
        <v>1262.53</v>
      </c>
      <c r="E6" s="11"/>
      <c r="F6" s="11">
        <f t="shared" si="0"/>
        <v>12435.14</v>
      </c>
      <c r="G6" s="11"/>
      <c r="H6" s="11"/>
      <c r="I6" s="11"/>
      <c r="J6" s="11"/>
      <c r="K6" s="11">
        <f t="shared" si="1"/>
        <v>0</v>
      </c>
    </row>
    <row r="7" s="1" customFormat="1" ht="21" customHeight="1" spans="1:11">
      <c r="A7" s="10">
        <v>3</v>
      </c>
      <c r="B7" s="11" t="s">
        <v>37</v>
      </c>
      <c r="C7" s="12">
        <f>8058.88+1+897.14+10+1174.87+7876.2</f>
        <v>18018.09</v>
      </c>
      <c r="D7" s="13">
        <f>1.91+32.53+178.95+984.23</f>
        <v>1197.62</v>
      </c>
      <c r="E7" s="11">
        <v>20000</v>
      </c>
      <c r="F7" s="11">
        <f t="shared" si="0"/>
        <v>39215.71</v>
      </c>
      <c r="G7" s="11"/>
      <c r="H7" s="11"/>
      <c r="I7" s="11"/>
      <c r="J7" s="11"/>
      <c r="K7" s="11">
        <f t="shared" si="1"/>
        <v>0</v>
      </c>
    </row>
    <row r="8" s="1" customFormat="1" ht="21" customHeight="1" spans="1:11">
      <c r="A8" s="10">
        <v>4</v>
      </c>
      <c r="B8" s="11" t="s">
        <v>17</v>
      </c>
      <c r="C8" s="11">
        <f>8099.81+2+1</f>
        <v>8102.81</v>
      </c>
      <c r="D8" s="11">
        <v>1397.11</v>
      </c>
      <c r="E8" s="11"/>
      <c r="F8" s="11">
        <f t="shared" si="0"/>
        <v>9499.92</v>
      </c>
      <c r="G8" s="11"/>
      <c r="H8" s="11"/>
      <c r="I8" s="11"/>
      <c r="J8" s="11"/>
      <c r="K8" s="11">
        <f t="shared" si="1"/>
        <v>0</v>
      </c>
    </row>
    <row r="9" s="1" customFormat="1" ht="21" customHeight="1" spans="1:11">
      <c r="A9" s="10">
        <v>5</v>
      </c>
      <c r="B9" s="11" t="s">
        <v>18</v>
      </c>
      <c r="C9" s="11">
        <v>6474.13</v>
      </c>
      <c r="D9" s="11">
        <v>766.38</v>
      </c>
      <c r="E9" s="11"/>
      <c r="F9" s="11">
        <f t="shared" si="0"/>
        <v>7240.51</v>
      </c>
      <c r="G9" s="11"/>
      <c r="H9" s="11"/>
      <c r="I9" s="11"/>
      <c r="J9" s="11"/>
      <c r="K9" s="11">
        <f t="shared" si="1"/>
        <v>0</v>
      </c>
    </row>
    <row r="10" s="1" customFormat="1" ht="21" customHeight="1" spans="1:11">
      <c r="A10" s="10">
        <v>6</v>
      </c>
      <c r="B10" s="11" t="s">
        <v>20</v>
      </c>
      <c r="C10" s="11">
        <v>3156.18</v>
      </c>
      <c r="D10" s="11">
        <v>589.24</v>
      </c>
      <c r="E10" s="11"/>
      <c r="F10" s="11">
        <f t="shared" si="0"/>
        <v>3745.42</v>
      </c>
      <c r="G10" s="11"/>
      <c r="H10" s="11"/>
      <c r="I10" s="11"/>
      <c r="J10" s="11"/>
      <c r="K10" s="11">
        <f t="shared" si="1"/>
        <v>0</v>
      </c>
    </row>
    <row r="11" s="1" customFormat="1" ht="21" customHeight="1" spans="1:11">
      <c r="A11" s="10">
        <v>7</v>
      </c>
      <c r="B11" s="11" t="s">
        <v>21</v>
      </c>
      <c r="C11" s="11">
        <v>1743.77</v>
      </c>
      <c r="D11" s="11">
        <v>297.12</v>
      </c>
      <c r="E11" s="11"/>
      <c r="F11" s="11">
        <f t="shared" si="0"/>
        <v>2040.89</v>
      </c>
      <c r="G11" s="11"/>
      <c r="H11" s="11"/>
      <c r="I11" s="11"/>
      <c r="J11" s="11"/>
      <c r="K11" s="11">
        <f t="shared" si="1"/>
        <v>0</v>
      </c>
    </row>
    <row r="12" s="1" customFormat="1" ht="21" customHeight="1" spans="1:11">
      <c r="A12" s="10">
        <v>8</v>
      </c>
      <c r="B12" s="11" t="s">
        <v>23</v>
      </c>
      <c r="C12" s="11">
        <v>1344.9</v>
      </c>
      <c r="D12" s="11">
        <v>168.76</v>
      </c>
      <c r="E12" s="11"/>
      <c r="F12" s="11">
        <f t="shared" si="0"/>
        <v>1513.66</v>
      </c>
      <c r="G12" s="11"/>
      <c r="H12" s="11"/>
      <c r="I12" s="11"/>
      <c r="J12" s="11"/>
      <c r="K12" s="11">
        <f t="shared" si="1"/>
        <v>0</v>
      </c>
    </row>
    <row r="13" s="1" customFormat="1" ht="21" customHeight="1" spans="1:11">
      <c r="A13" s="10">
        <v>9</v>
      </c>
      <c r="B13" s="11" t="s">
        <v>26</v>
      </c>
      <c r="C13" s="11">
        <v>760.9</v>
      </c>
      <c r="D13" s="11">
        <v>98.29</v>
      </c>
      <c r="E13" s="11"/>
      <c r="F13" s="11">
        <f t="shared" si="0"/>
        <v>859.19</v>
      </c>
      <c r="G13" s="11"/>
      <c r="H13" s="11"/>
      <c r="I13" s="11"/>
      <c r="J13" s="11"/>
      <c r="K13" s="11">
        <f t="shared" si="1"/>
        <v>0</v>
      </c>
    </row>
    <row r="14" s="1" customFormat="1" ht="21" customHeight="1" spans="1:11">
      <c r="A14" s="10">
        <v>10</v>
      </c>
      <c r="B14" s="11" t="s">
        <v>29</v>
      </c>
      <c r="C14" s="11">
        <v>286.33</v>
      </c>
      <c r="D14" s="11">
        <v>54.88</v>
      </c>
      <c r="E14" s="11"/>
      <c r="F14" s="11">
        <f t="shared" si="0"/>
        <v>341.21</v>
      </c>
      <c r="G14" s="11"/>
      <c r="H14" s="11"/>
      <c r="I14" s="11"/>
      <c r="J14" s="11"/>
      <c r="K14" s="11">
        <f t="shared" si="1"/>
        <v>0</v>
      </c>
    </row>
    <row r="15" s="2" customFormat="1" ht="27" customHeight="1" spans="1:11">
      <c r="A15" s="14" t="s">
        <v>11</v>
      </c>
      <c r="B15" s="15"/>
      <c r="C15" s="16">
        <f>SUM(C5:C14)</f>
        <v>90134.72</v>
      </c>
      <c r="D15" s="16">
        <f>SUM(D5:D14)</f>
        <v>13349.05</v>
      </c>
      <c r="E15" s="16">
        <f>SUM(E5:E14)</f>
        <v>20000</v>
      </c>
      <c r="F15" s="16">
        <f>SUM(F5:F14)</f>
        <v>123483.77</v>
      </c>
      <c r="G15" s="16"/>
      <c r="H15" s="16">
        <f>SUM(H5:H14)</f>
        <v>0</v>
      </c>
      <c r="I15" s="16">
        <f>SUM(I5:I14)</f>
        <v>0</v>
      </c>
      <c r="J15" s="16">
        <f>SUM(J5:J14)</f>
        <v>10</v>
      </c>
      <c r="K15" s="16">
        <f>SUM(K5:K14)</f>
        <v>10</v>
      </c>
    </row>
    <row r="16" customFormat="1" ht="27" customHeight="1" spans="1:1">
      <c r="A16" s="17" t="s">
        <v>36</v>
      </c>
    </row>
    <row r="17" ht="20" customHeight="1"/>
    <row r="18" ht="20" customHeight="1"/>
    <row r="19" ht="20" customHeight="1"/>
    <row r="20" ht="20" customHeight="1"/>
    <row r="21" ht="20" customHeight="1"/>
    <row r="22" ht="20" customHeight="1"/>
    <row r="23" ht="20" customHeight="1"/>
    <row r="24" ht="20" customHeight="1"/>
    <row r="25" ht="20" customHeight="1"/>
    <row r="26" ht="20" customHeight="1"/>
    <row r="27" ht="20" customHeight="1"/>
    <row r="28" ht="20" customHeight="1"/>
    <row r="29" ht="20" customHeight="1"/>
  </sheetData>
  <mergeCells count="7">
    <mergeCell ref="A1:K1"/>
    <mergeCell ref="C3:F3"/>
    <mergeCell ref="H3:K3"/>
    <mergeCell ref="A15:B15"/>
    <mergeCell ref="A3:A4"/>
    <mergeCell ref="B3:B4"/>
    <mergeCell ref="G3:G4"/>
  </mergeCells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15039740951</cp:lastModifiedBy>
  <dcterms:created xsi:type="dcterms:W3CDTF">2022-09-07T09:54:00Z</dcterms:created>
  <dcterms:modified xsi:type="dcterms:W3CDTF">2022-09-27T07:42:27Z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F390448DDE29441782457D5F3FE944B9</vt:lpwstr>
  </property>
  <property fmtid="{D5CDD505-2E9C-101B-9397-08002B2CF9AE}" pid="3" name="KSOProductBuildVer">
    <vt:lpwstr>2052-11.1.0.12358</vt:lpwstr>
  </property>
</Properties>
</file>